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70" tabRatio="925" activeTab="17"/>
  </bookViews>
  <sheets>
    <sheet name="15栋" sheetId="1" r:id="rId1"/>
    <sheet name="16栋" sheetId="2" r:id="rId2"/>
    <sheet name="71栋" sheetId="3" r:id="rId3"/>
    <sheet name="72栋" sheetId="4" r:id="rId4"/>
    <sheet name="73栋" sheetId="5" r:id="rId5"/>
    <sheet name="74栋" sheetId="6" r:id="rId6"/>
    <sheet name="75栋" sheetId="7" r:id="rId7"/>
    <sheet name="76栋" sheetId="8" r:id="rId8"/>
    <sheet name="77栋" sheetId="9" r:id="rId9"/>
    <sheet name="78栋" sheetId="10" r:id="rId10"/>
    <sheet name="79栋" sheetId="11" r:id="rId11"/>
    <sheet name="80栋" sheetId="12" r:id="rId12"/>
    <sheet name="81栋" sheetId="13" r:id="rId13"/>
    <sheet name="82栋" sheetId="14" r:id="rId14"/>
    <sheet name="83栋" sheetId="15" r:id="rId15"/>
    <sheet name="84栋" sheetId="16" r:id="rId16"/>
    <sheet name="88栋" sheetId="17" r:id="rId17"/>
    <sheet name="89栋" sheetId="18" r:id="rId18"/>
    <sheet name="Sheet4" sheetId="19" state="hidden" r:id="rId19"/>
  </sheets>
  <definedNames>
    <definedName name="_xlnm.Print_Titles" localSheetId="0">'15栋'!$1:$6</definedName>
    <definedName name="_xlnm.Print_Titles" localSheetId="1">'16栋'!$1:$6</definedName>
    <definedName name="_xlnm.Print_Titles" localSheetId="2">'71栋'!$1:$6</definedName>
    <definedName name="_xlnm.Print_Titles" localSheetId="3">'72栋'!$1:$6</definedName>
    <definedName name="_xlnm.Print_Titles" localSheetId="4">'73栋'!$1:$6</definedName>
    <definedName name="_xlnm.Print_Titles" localSheetId="5">'74栋'!$1:$6</definedName>
    <definedName name="_xlnm.Print_Titles" localSheetId="6">'75栋'!$1:$6</definedName>
    <definedName name="_xlnm.Print_Titles" localSheetId="7">'76栋'!$1:$6</definedName>
    <definedName name="_xlnm.Print_Titles" localSheetId="8">'77栋'!$1:$6</definedName>
    <definedName name="_xlnm.Print_Titles" localSheetId="9">'78栋'!$1:$6</definedName>
    <definedName name="_xlnm.Print_Titles" localSheetId="10">'79栋'!$1:$6</definedName>
    <definedName name="_xlnm.Print_Titles" localSheetId="11">'80栋'!$1:$6</definedName>
    <definedName name="_xlnm.Print_Titles" localSheetId="12">'81栋'!$1:$6</definedName>
    <definedName name="_xlnm.Print_Titles" localSheetId="13">'82栋'!$1:$6</definedName>
    <definedName name="_xlnm.Print_Titles" localSheetId="14">'83栋'!$1:$6</definedName>
    <definedName name="_xlnm.Print_Titles" localSheetId="15">'84栋'!$1:$6</definedName>
    <definedName name="_xlnm.Print_Titles" localSheetId="16">'88栋'!$1:$6</definedName>
    <definedName name="_xlnm.Print_Titles" localSheetId="17">'89栋'!$1:$6</definedName>
  </definedNames>
  <calcPr fullCalcOnLoad="1"/>
</workbook>
</file>

<file path=xl/sharedStrings.xml><?xml version="1.0" encoding="utf-8"?>
<sst xmlns="http://schemas.openxmlformats.org/spreadsheetml/2006/main" count="930" uniqueCount="81">
  <si>
    <t>户型</t>
  </si>
  <si>
    <t>备注</t>
  </si>
  <si>
    <t>房号</t>
  </si>
  <si>
    <t>分摊的共有建筑面积（㎡）</t>
  </si>
  <si>
    <t>套内建筑面积销售单价（元/㎡）</t>
  </si>
  <si>
    <t>楼层(F)</t>
  </si>
  <si>
    <t>建筑面积单价（元/㎡）</t>
  </si>
  <si>
    <t>序号</t>
  </si>
  <si>
    <t>层高（m)</t>
  </si>
  <si>
    <t>东莞市新建商品住房销售价格备案表</t>
  </si>
  <si>
    <t>套内建筑面积（㎡）</t>
  </si>
  <si>
    <t>总售价(元)</t>
  </si>
  <si>
    <t>注：
1、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2、建筑面积=套内建筑面积+分摊的共有建筑面积。</t>
  </si>
  <si>
    <t>预售许可证号码或现售备案证书号码：</t>
  </si>
  <si>
    <t>幢(栋)号</t>
  </si>
  <si>
    <t>销售
状态</t>
  </si>
  <si>
    <t>建筑面积（㎡）</t>
  </si>
  <si>
    <t>优惠折扣及其条件</t>
  </si>
  <si>
    <t>监制机关：东莞市发展和改革局</t>
  </si>
  <si>
    <t>价格举报投诉电话：12358</t>
  </si>
  <si>
    <t>统计汇总</t>
  </si>
  <si>
    <t>套均建筑面积（㎡/套）</t>
  </si>
  <si>
    <t>总建筑面积（㎡）</t>
  </si>
  <si>
    <t>总售价合计(元)</t>
  </si>
  <si>
    <t>建筑面积均价(元/㎡)</t>
  </si>
  <si>
    <t>地面建筑
最高层数(F)</t>
  </si>
  <si>
    <t>附件</t>
  </si>
  <si>
    <t>未售</t>
  </si>
  <si>
    <t>首次备案</t>
  </si>
  <si>
    <r>
      <t>企业投诉电话：8</t>
    </r>
    <r>
      <rPr>
        <sz val="10"/>
        <rFont val="宋体"/>
        <family val="0"/>
      </rPr>
      <t>8991111</t>
    </r>
  </si>
  <si>
    <t>3</t>
  </si>
  <si>
    <t>房地产开发企业名称或中介服务机构名称：东莞市大岭山碧桂园房地产开发有限公司</t>
  </si>
  <si>
    <t>项目(楼盘)名称：林森艺境花园</t>
  </si>
  <si>
    <r>
      <t>所在镇街(园区</t>
    </r>
    <r>
      <rPr>
        <sz val="10"/>
        <rFont val="宋体"/>
        <family val="0"/>
      </rPr>
      <t>)</t>
    </r>
    <r>
      <rPr>
        <sz val="10"/>
        <rFont val="宋体"/>
        <family val="0"/>
      </rPr>
      <t>：大岭山镇</t>
    </r>
  </si>
  <si>
    <t>三房二厅三卫</t>
  </si>
  <si>
    <t>企业物价员：苏文辉</t>
  </si>
  <si>
    <t>101</t>
  </si>
  <si>
    <t>102</t>
  </si>
  <si>
    <t>五房二厅四卫</t>
  </si>
  <si>
    <t>103</t>
  </si>
  <si>
    <t>四房三厅五卫</t>
  </si>
  <si>
    <t>四房三厅五卫</t>
  </si>
  <si>
    <t>16栋</t>
  </si>
  <si>
    <t>1-4</t>
  </si>
  <si>
    <t>4</t>
  </si>
  <si>
    <t>15栋</t>
  </si>
  <si>
    <t>101</t>
  </si>
  <si>
    <t>1-3</t>
  </si>
  <si>
    <t>三房二厅三卫</t>
  </si>
  <si>
    <t>3.2-3.6</t>
  </si>
  <si>
    <t>未售</t>
  </si>
  <si>
    <t>首次备案</t>
  </si>
  <si>
    <t>102</t>
  </si>
  <si>
    <t>103</t>
  </si>
  <si>
    <t>104</t>
  </si>
  <si>
    <t>统计汇总</t>
  </si>
  <si>
    <t>套均建筑面积（㎡/套）</t>
  </si>
  <si>
    <t>总建筑面积（㎡）</t>
  </si>
  <si>
    <t>建筑面积均价(元/㎡)</t>
  </si>
  <si>
    <t>总售价合计(元)</t>
  </si>
  <si>
    <t>地面建筑
最高层数(F)</t>
  </si>
  <si>
    <t>3</t>
  </si>
  <si>
    <t>1-3</t>
  </si>
  <si>
    <t>3.2-3.6</t>
  </si>
  <si>
    <t>104</t>
  </si>
  <si>
    <t>71栋</t>
  </si>
  <si>
    <t>72栋</t>
  </si>
  <si>
    <t>73栋</t>
  </si>
  <si>
    <t>74栋</t>
  </si>
  <si>
    <t>75栋</t>
  </si>
  <si>
    <t>76栋</t>
  </si>
  <si>
    <t>77栋</t>
  </si>
  <si>
    <t>78栋</t>
  </si>
  <si>
    <t>79栋</t>
  </si>
  <si>
    <t>80栋</t>
  </si>
  <si>
    <t>81栋</t>
  </si>
  <si>
    <t>82栋</t>
  </si>
  <si>
    <t>83栋</t>
  </si>
  <si>
    <t>84栋</t>
  </si>
  <si>
    <t>88栋</t>
  </si>
  <si>
    <t>89栋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</si>
</sst>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0_ "/>
    <numFmt numFmtId="191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6"/>
      <name val="黑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 wrapText="1"/>
    </xf>
    <xf numFmtId="188" fontId="0" fillId="0" borderId="11" xfId="40" applyNumberFormat="1" applyFont="1" applyFill="1" applyBorder="1" applyAlignment="1">
      <alignment horizontal="center" vertical="center"/>
      <protection/>
    </xf>
    <xf numFmtId="190" fontId="7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90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88" fontId="3" fillId="0" borderId="11" xfId="40" applyNumberFormat="1" applyFont="1" applyFill="1" applyBorder="1" applyAlignment="1">
      <alignment horizontal="center" vertical="center"/>
      <protection/>
    </xf>
    <xf numFmtId="188" fontId="3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90" fontId="9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8" fontId="3" fillId="0" borderId="13" xfId="0" applyNumberFormat="1" applyFont="1" applyBorder="1" applyAlignment="1">
      <alignment horizontal="center" vertical="center" wrapText="1"/>
    </xf>
    <xf numFmtId="190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90" fontId="3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90" fontId="3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F18" sqref="F18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45</v>
      </c>
      <c r="C7" s="19" t="s">
        <v>46</v>
      </c>
      <c r="D7" s="20" t="s">
        <v>47</v>
      </c>
      <c r="E7" s="18" t="s">
        <v>48</v>
      </c>
      <c r="F7" s="18" t="s">
        <v>49</v>
      </c>
      <c r="G7" s="21">
        <f>H7+I7</f>
        <v>143.26999999999998</v>
      </c>
      <c r="H7" s="22">
        <v>7.67</v>
      </c>
      <c r="I7" s="23">
        <v>135.6</v>
      </c>
      <c r="J7" s="22">
        <f>L7/G7</f>
        <v>34581.74774900538</v>
      </c>
      <c r="K7" s="22">
        <f>L7/I7</f>
        <v>36537.80973451328</v>
      </c>
      <c r="L7" s="24">
        <v>4954527</v>
      </c>
      <c r="M7" s="25"/>
      <c r="N7" s="18" t="s">
        <v>50</v>
      </c>
      <c r="O7" s="17" t="s">
        <v>51</v>
      </c>
    </row>
    <row r="8" spans="1:15" s="26" customFormat="1" ht="36" customHeight="1">
      <c r="A8" s="17">
        <v>2</v>
      </c>
      <c r="B8" s="18" t="s">
        <v>45</v>
      </c>
      <c r="C8" s="19" t="s">
        <v>52</v>
      </c>
      <c r="D8" s="20" t="s">
        <v>47</v>
      </c>
      <c r="E8" s="18" t="s">
        <v>48</v>
      </c>
      <c r="F8" s="18" t="s">
        <v>49</v>
      </c>
      <c r="G8" s="21">
        <f>H8+I8</f>
        <v>143.26999999999998</v>
      </c>
      <c r="H8" s="22">
        <v>7.67</v>
      </c>
      <c r="I8" s="23">
        <v>135.6</v>
      </c>
      <c r="J8" s="22">
        <f>L8/G8</f>
        <v>29409.35994974524</v>
      </c>
      <c r="K8" s="22">
        <f>L8/I8</f>
        <v>31072.853982300887</v>
      </c>
      <c r="L8" s="24">
        <v>4213479</v>
      </c>
      <c r="M8" s="18"/>
      <c r="N8" s="18" t="s">
        <v>50</v>
      </c>
      <c r="O8" s="17" t="s">
        <v>51</v>
      </c>
    </row>
    <row r="9" spans="1:15" s="26" customFormat="1" ht="36" customHeight="1">
      <c r="A9" s="17">
        <v>3</v>
      </c>
      <c r="B9" s="18" t="s">
        <v>45</v>
      </c>
      <c r="C9" s="19" t="s">
        <v>53</v>
      </c>
      <c r="D9" s="20" t="s">
        <v>47</v>
      </c>
      <c r="E9" s="18" t="s">
        <v>48</v>
      </c>
      <c r="F9" s="18" t="s">
        <v>49</v>
      </c>
      <c r="G9" s="21">
        <f>H9+I9</f>
        <v>143.26999999999998</v>
      </c>
      <c r="H9" s="22">
        <v>7.67</v>
      </c>
      <c r="I9" s="23">
        <v>135.6</v>
      </c>
      <c r="J9" s="22">
        <f>L9/G9</f>
        <v>29409.35994974524</v>
      </c>
      <c r="K9" s="22">
        <f>L9/I9</f>
        <v>31072.853982300887</v>
      </c>
      <c r="L9" s="24">
        <v>4213479</v>
      </c>
      <c r="M9" s="18"/>
      <c r="N9" s="18" t="s">
        <v>50</v>
      </c>
      <c r="O9" s="17" t="s">
        <v>51</v>
      </c>
    </row>
    <row r="10" spans="1:15" s="26" customFormat="1" ht="36" customHeight="1">
      <c r="A10" s="17">
        <v>4</v>
      </c>
      <c r="B10" s="18" t="s">
        <v>45</v>
      </c>
      <c r="C10" s="19" t="s">
        <v>54</v>
      </c>
      <c r="D10" s="20" t="s">
        <v>47</v>
      </c>
      <c r="E10" s="18" t="s">
        <v>48</v>
      </c>
      <c r="F10" s="18" t="s">
        <v>49</v>
      </c>
      <c r="G10" s="21">
        <f>H10+I10</f>
        <v>143.26999999999998</v>
      </c>
      <c r="H10" s="22">
        <v>7.67</v>
      </c>
      <c r="I10" s="23">
        <v>135.6</v>
      </c>
      <c r="J10" s="22">
        <f>L10/G10</f>
        <v>35416.039645424724</v>
      </c>
      <c r="K10" s="27">
        <f>L10/I10</f>
        <v>37419.29203539823</v>
      </c>
      <c r="L10" s="28">
        <v>5074056</v>
      </c>
      <c r="M10" s="25"/>
      <c r="N10" s="25" t="s">
        <v>50</v>
      </c>
      <c r="O10" s="17" t="s">
        <v>51</v>
      </c>
    </row>
    <row r="11" spans="1:15" s="32" customFormat="1" ht="36" customHeight="1">
      <c r="A11" s="29" t="s">
        <v>55</v>
      </c>
      <c r="B11" s="47" t="s">
        <v>56</v>
      </c>
      <c r="C11" s="47"/>
      <c r="D11" s="22">
        <f>AVERAGE(G7:G10)</f>
        <v>143.26999999999998</v>
      </c>
      <c r="E11" s="47" t="s">
        <v>57</v>
      </c>
      <c r="F11" s="47"/>
      <c r="G11" s="22">
        <f>SUM(G7:G10)</f>
        <v>573.0799999999999</v>
      </c>
      <c r="H11" s="30" t="s">
        <v>58</v>
      </c>
      <c r="I11" s="40">
        <f>L11/G11</f>
        <v>32204.126823480146</v>
      </c>
      <c r="J11" s="40"/>
      <c r="K11" s="30" t="s">
        <v>59</v>
      </c>
      <c r="L11" s="31">
        <f>SUM(L7:L10)</f>
        <v>18455541</v>
      </c>
      <c r="M11" s="41" t="s">
        <v>60</v>
      </c>
      <c r="N11" s="41"/>
      <c r="O11" s="20" t="s">
        <v>61</v>
      </c>
    </row>
    <row r="12" spans="1:15" s="1" customFormat="1" ht="50.25" customHeight="1">
      <c r="A12" s="42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3" s="5" customFormat="1" ht="17.25" customHeight="1">
      <c r="A13" s="5" t="s">
        <v>18</v>
      </c>
      <c r="F13" s="4"/>
      <c r="G13" s="4"/>
      <c r="H13" s="4"/>
      <c r="I13" s="4"/>
      <c r="J13" s="4"/>
      <c r="K13" s="14" t="s">
        <v>35</v>
      </c>
      <c r="L13" s="9"/>
      <c r="M13" s="9"/>
    </row>
    <row r="14" spans="1:13" s="5" customFormat="1" ht="17.25" customHeight="1">
      <c r="A14" s="5" t="s">
        <v>19</v>
      </c>
      <c r="K14" s="13" t="s">
        <v>29</v>
      </c>
      <c r="L14" s="9"/>
      <c r="M14" s="9"/>
    </row>
    <row r="15" spans="1:15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0"/>
      <c r="M15" s="10"/>
      <c r="N15" s="2"/>
      <c r="O15" s="2"/>
    </row>
  </sheetData>
  <sheetProtection password="CE8C" sheet="1" objects="1" scenarios="1" selectLockedCells="1" selectUnlockedCells="1"/>
  <mergeCells count="22">
    <mergeCell ref="A12:O12"/>
    <mergeCell ref="I5:I6"/>
    <mergeCell ref="J5:J6"/>
    <mergeCell ref="K5:K6"/>
    <mergeCell ref="L5:L6"/>
    <mergeCell ref="E5:E6"/>
    <mergeCell ref="F5:F6"/>
    <mergeCell ref="O5:O6"/>
    <mergeCell ref="B11:C11"/>
    <mergeCell ref="E11:F11"/>
    <mergeCell ref="I11:J11"/>
    <mergeCell ref="M11:N11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72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143.91</v>
      </c>
      <c r="H7" s="22">
        <v>8.84</v>
      </c>
      <c r="I7" s="23">
        <v>135.07</v>
      </c>
      <c r="J7" s="22">
        <f>L7/G7</f>
        <v>36075.35959974984</v>
      </c>
      <c r="K7" s="22">
        <f>L7/I7</f>
        <v>38436.403346412975</v>
      </c>
      <c r="L7" s="24">
        <v>5191605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72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143.91</v>
      </c>
      <c r="H8" s="22">
        <v>8.84</v>
      </c>
      <c r="I8" s="23">
        <v>135.07</v>
      </c>
      <c r="J8" s="22">
        <f>L8/G8</f>
        <v>37788.645681328606</v>
      </c>
      <c r="K8" s="22">
        <f>L8/I8</f>
        <v>40261.81979714223</v>
      </c>
      <c r="L8" s="28">
        <v>5438164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143.91</v>
      </c>
      <c r="E9" s="47" t="s">
        <v>22</v>
      </c>
      <c r="F9" s="47"/>
      <c r="G9" s="22">
        <f>SUM(G7:G8)</f>
        <v>287.82</v>
      </c>
      <c r="H9" s="30" t="s">
        <v>24</v>
      </c>
      <c r="I9" s="40">
        <f>L9/G9</f>
        <v>36932.00264053923</v>
      </c>
      <c r="J9" s="40"/>
      <c r="K9" s="30" t="s">
        <v>23</v>
      </c>
      <c r="L9" s="31">
        <f>SUM(L7:L8)</f>
        <v>10629769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73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143.91</v>
      </c>
      <c r="H7" s="22">
        <v>8.84</v>
      </c>
      <c r="I7" s="23">
        <v>135.07</v>
      </c>
      <c r="J7" s="22">
        <f>L7/G7</f>
        <v>36216.07254534084</v>
      </c>
      <c r="K7" s="22">
        <f>L7/I7</f>
        <v>38586.325608943516</v>
      </c>
      <c r="L7" s="24">
        <v>5211855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73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143.91</v>
      </c>
      <c r="H8" s="22">
        <v>8.84</v>
      </c>
      <c r="I8" s="23">
        <v>135.07</v>
      </c>
      <c r="J8" s="22">
        <f>L8/G8</f>
        <v>37647.592245153224</v>
      </c>
      <c r="K8" s="22">
        <f>L8/I8</f>
        <v>40111.534759754206</v>
      </c>
      <c r="L8" s="28">
        <v>5417865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143.91</v>
      </c>
      <c r="E9" s="47" t="s">
        <v>22</v>
      </c>
      <c r="F9" s="47"/>
      <c r="G9" s="22">
        <f>SUM(G7:G8)</f>
        <v>287.82</v>
      </c>
      <c r="H9" s="30" t="s">
        <v>24</v>
      </c>
      <c r="I9" s="40">
        <f>L9/G9</f>
        <v>36931.83239524703</v>
      </c>
      <c r="J9" s="40"/>
      <c r="K9" s="30" t="s">
        <v>23</v>
      </c>
      <c r="L9" s="31">
        <f>SUM(L7:L8)</f>
        <v>10629720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74</v>
      </c>
      <c r="C7" s="19" t="s">
        <v>36</v>
      </c>
      <c r="D7" s="20" t="s">
        <v>62</v>
      </c>
      <c r="E7" s="18" t="s">
        <v>38</v>
      </c>
      <c r="F7" s="18" t="s">
        <v>63</v>
      </c>
      <c r="G7" s="21">
        <f>H7+I7</f>
        <v>228.44</v>
      </c>
      <c r="H7" s="22">
        <v>11.88</v>
      </c>
      <c r="I7" s="23">
        <v>216.56</v>
      </c>
      <c r="J7" s="22">
        <f>L7/G7</f>
        <v>35330.590089301346</v>
      </c>
      <c r="K7" s="22">
        <f>L7/I7</f>
        <v>37268.74769117104</v>
      </c>
      <c r="L7" s="24">
        <v>8070920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74</v>
      </c>
      <c r="C8" s="19" t="s">
        <v>37</v>
      </c>
      <c r="D8" s="20" t="s">
        <v>62</v>
      </c>
      <c r="E8" s="18" t="s">
        <v>38</v>
      </c>
      <c r="F8" s="18" t="s">
        <v>63</v>
      </c>
      <c r="G8" s="21">
        <f>H8+I8</f>
        <v>228.44</v>
      </c>
      <c r="H8" s="22">
        <v>11.88</v>
      </c>
      <c r="I8" s="23">
        <v>216.56</v>
      </c>
      <c r="J8" s="22">
        <f>L8/G8</f>
        <v>36622.32971458589</v>
      </c>
      <c r="K8" s="22">
        <f>L8/I8</f>
        <v>38631.349279645365</v>
      </c>
      <c r="L8" s="28">
        <v>8366005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228.44</v>
      </c>
      <c r="E9" s="47" t="s">
        <v>22</v>
      </c>
      <c r="F9" s="47"/>
      <c r="G9" s="22">
        <f>SUM(G7:G8)</f>
        <v>456.88</v>
      </c>
      <c r="H9" s="30" t="s">
        <v>24</v>
      </c>
      <c r="I9" s="40">
        <f>L9/G9</f>
        <v>35976.45990194362</v>
      </c>
      <c r="J9" s="40"/>
      <c r="K9" s="30" t="s">
        <v>23</v>
      </c>
      <c r="L9" s="31">
        <f>SUM(L7:L8)</f>
        <v>16436925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7" sqref="A7:IV11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75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143.26999999999998</v>
      </c>
      <c r="H7" s="22">
        <v>7.67</v>
      </c>
      <c r="I7" s="23">
        <v>135.6</v>
      </c>
      <c r="J7" s="22">
        <f>L7/G7</f>
        <v>34994.86284637398</v>
      </c>
      <c r="K7" s="22">
        <f>L7/I7</f>
        <v>36974.29203539823</v>
      </c>
      <c r="L7" s="24">
        <v>5013714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75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143.26999999999998</v>
      </c>
      <c r="H8" s="22">
        <v>7.67</v>
      </c>
      <c r="I8" s="23">
        <v>135.6</v>
      </c>
      <c r="J8" s="22">
        <f>L8/G8</f>
        <v>29909.30411111887</v>
      </c>
      <c r="K8" s="22">
        <f>L8/I8</f>
        <v>31601.076696165193</v>
      </c>
      <c r="L8" s="24">
        <v>4285106</v>
      </c>
      <c r="M8" s="18"/>
      <c r="N8" s="18" t="s">
        <v>27</v>
      </c>
      <c r="O8" s="17" t="s">
        <v>28</v>
      </c>
    </row>
    <row r="9" spans="1:15" s="26" customFormat="1" ht="36" customHeight="1">
      <c r="A9" s="17">
        <v>3</v>
      </c>
      <c r="B9" s="18" t="s">
        <v>75</v>
      </c>
      <c r="C9" s="19" t="s">
        <v>39</v>
      </c>
      <c r="D9" s="20" t="s">
        <v>62</v>
      </c>
      <c r="E9" s="18" t="s">
        <v>34</v>
      </c>
      <c r="F9" s="18" t="s">
        <v>63</v>
      </c>
      <c r="G9" s="21">
        <f>H9+I9</f>
        <v>143.26999999999998</v>
      </c>
      <c r="H9" s="22">
        <v>7.67</v>
      </c>
      <c r="I9" s="23">
        <v>135.6</v>
      </c>
      <c r="J9" s="22">
        <f>L9/G9</f>
        <v>29909.30411111887</v>
      </c>
      <c r="K9" s="22">
        <f>L9/I9</f>
        <v>31601.076696165193</v>
      </c>
      <c r="L9" s="24">
        <v>4285106</v>
      </c>
      <c r="M9" s="18"/>
      <c r="N9" s="18" t="s">
        <v>27</v>
      </c>
      <c r="O9" s="17" t="s">
        <v>28</v>
      </c>
    </row>
    <row r="10" spans="1:15" s="26" customFormat="1" ht="36" customHeight="1">
      <c r="A10" s="17">
        <v>4</v>
      </c>
      <c r="B10" s="18" t="s">
        <v>75</v>
      </c>
      <c r="C10" s="19" t="s">
        <v>64</v>
      </c>
      <c r="D10" s="20" t="s">
        <v>62</v>
      </c>
      <c r="E10" s="18" t="s">
        <v>34</v>
      </c>
      <c r="F10" s="18" t="s">
        <v>63</v>
      </c>
      <c r="G10" s="21">
        <f>H10+I10</f>
        <v>143.26999999999998</v>
      </c>
      <c r="H10" s="22">
        <v>7.67</v>
      </c>
      <c r="I10" s="23">
        <v>135.6</v>
      </c>
      <c r="J10" s="27">
        <f>L10/G10</f>
        <v>36206.37258323446</v>
      </c>
      <c r="K10" s="27">
        <f>L10/I10</f>
        <v>38254.32890855458</v>
      </c>
      <c r="L10" s="28">
        <v>5187287</v>
      </c>
      <c r="M10" s="25"/>
      <c r="N10" s="18" t="s">
        <v>27</v>
      </c>
      <c r="O10" s="17" t="s">
        <v>28</v>
      </c>
    </row>
    <row r="11" spans="1:15" s="32" customFormat="1" ht="36" customHeight="1">
      <c r="A11" s="29" t="s">
        <v>20</v>
      </c>
      <c r="B11" s="47" t="s">
        <v>21</v>
      </c>
      <c r="C11" s="47"/>
      <c r="D11" s="22">
        <f>AVERAGE(G7:G10)</f>
        <v>143.26999999999998</v>
      </c>
      <c r="E11" s="47" t="s">
        <v>22</v>
      </c>
      <c r="F11" s="47"/>
      <c r="G11" s="22">
        <f>SUM(G7:G10)</f>
        <v>573.0799999999999</v>
      </c>
      <c r="H11" s="30" t="s">
        <v>24</v>
      </c>
      <c r="I11" s="40">
        <f>L11/G11</f>
        <v>32754.960912961546</v>
      </c>
      <c r="J11" s="40"/>
      <c r="K11" s="30" t="s">
        <v>23</v>
      </c>
      <c r="L11" s="31">
        <f>SUM(L7:L10)</f>
        <v>18771213</v>
      </c>
      <c r="M11" s="41" t="s">
        <v>25</v>
      </c>
      <c r="N11" s="41"/>
      <c r="O11" s="20" t="s">
        <v>30</v>
      </c>
    </row>
    <row r="12" spans="1:15" s="1" customFormat="1" ht="50.25" customHeight="1">
      <c r="A12" s="48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3" s="5" customFormat="1" ht="17.25" customHeight="1">
      <c r="A13" s="5" t="s">
        <v>18</v>
      </c>
      <c r="F13" s="4"/>
      <c r="G13" s="4"/>
      <c r="H13" s="4"/>
      <c r="I13" s="4"/>
      <c r="J13" s="4"/>
      <c r="K13" s="14" t="s">
        <v>35</v>
      </c>
      <c r="L13" s="9"/>
      <c r="M13" s="9"/>
    </row>
    <row r="14" spans="1:13" s="5" customFormat="1" ht="17.25" customHeight="1">
      <c r="A14" s="5" t="s">
        <v>19</v>
      </c>
      <c r="K14" s="13" t="s">
        <v>29</v>
      </c>
      <c r="L14" s="9"/>
      <c r="M14" s="9"/>
    </row>
    <row r="15" spans="1:15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0"/>
      <c r="M15" s="10"/>
      <c r="N15" s="2"/>
      <c r="O15" s="2"/>
    </row>
  </sheetData>
  <sheetProtection password="CE8C" sheet="1" objects="1" scenarios="1" selectLockedCells="1" selectUnlockedCells="1"/>
  <mergeCells count="22">
    <mergeCell ref="A12:O12"/>
    <mergeCell ref="I5:I6"/>
    <mergeCell ref="J5:J6"/>
    <mergeCell ref="K5:K6"/>
    <mergeCell ref="L5:L6"/>
    <mergeCell ref="E5:E6"/>
    <mergeCell ref="F5:F6"/>
    <mergeCell ref="O5:O6"/>
    <mergeCell ref="B11:C11"/>
    <mergeCell ref="E11:F11"/>
    <mergeCell ref="I11:J11"/>
    <mergeCell ref="M11:N11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76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143.91</v>
      </c>
      <c r="H7" s="22">
        <v>8.84</v>
      </c>
      <c r="I7" s="23">
        <v>135.07</v>
      </c>
      <c r="J7" s="22">
        <f>L7/G7</f>
        <v>35958.23778750608</v>
      </c>
      <c r="K7" s="22">
        <f>L7/I7</f>
        <v>38311.61619900793</v>
      </c>
      <c r="L7" s="24">
        <v>5174750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76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143.91</v>
      </c>
      <c r="H8" s="22">
        <v>8.84</v>
      </c>
      <c r="I8" s="23">
        <v>135.07</v>
      </c>
      <c r="J8" s="22">
        <f>L8/G8</f>
        <v>37905.42005420054</v>
      </c>
      <c r="K8" s="22">
        <f>L8/I8</f>
        <v>40386.23676612127</v>
      </c>
      <c r="L8" s="28">
        <v>5454969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143.91</v>
      </c>
      <c r="E9" s="47" t="s">
        <v>22</v>
      </c>
      <c r="F9" s="47"/>
      <c r="G9" s="22">
        <f>SUM(G7:G8)</f>
        <v>287.82</v>
      </c>
      <c r="H9" s="30" t="s">
        <v>24</v>
      </c>
      <c r="I9" s="40">
        <f>L9/G9</f>
        <v>36931.82892085331</v>
      </c>
      <c r="J9" s="40"/>
      <c r="K9" s="30" t="s">
        <v>23</v>
      </c>
      <c r="L9" s="31">
        <f>SUM(L7:L8)</f>
        <v>10629719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77</v>
      </c>
      <c r="C7" s="19" t="s">
        <v>36</v>
      </c>
      <c r="D7" s="20" t="s">
        <v>62</v>
      </c>
      <c r="E7" s="18" t="s">
        <v>38</v>
      </c>
      <c r="F7" s="18" t="s">
        <v>63</v>
      </c>
      <c r="G7" s="21">
        <f>H7+I7</f>
        <v>228.44</v>
      </c>
      <c r="H7" s="22">
        <v>11.88</v>
      </c>
      <c r="I7" s="23">
        <v>216.56</v>
      </c>
      <c r="J7" s="22">
        <f>L7/G7</f>
        <v>35287.834880056034</v>
      </c>
      <c r="K7" s="22">
        <f>L7/I7</f>
        <v>37223.6470262283</v>
      </c>
      <c r="L7" s="24">
        <v>8061153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77</v>
      </c>
      <c r="C8" s="19" t="s">
        <v>37</v>
      </c>
      <c r="D8" s="20" t="s">
        <v>62</v>
      </c>
      <c r="E8" s="18" t="s">
        <v>38</v>
      </c>
      <c r="F8" s="18" t="s">
        <v>63</v>
      </c>
      <c r="G8" s="21">
        <f>H8+I8</f>
        <v>228.44</v>
      </c>
      <c r="H8" s="22">
        <v>11.88</v>
      </c>
      <c r="I8" s="23">
        <v>216.56</v>
      </c>
      <c r="J8" s="22">
        <f>L8/G8</f>
        <v>35664.42391875328</v>
      </c>
      <c r="K8" s="22">
        <f>L8/I8</f>
        <v>37620.894902105654</v>
      </c>
      <c r="L8" s="28">
        <v>8147181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228.44</v>
      </c>
      <c r="E9" s="47" t="s">
        <v>22</v>
      </c>
      <c r="F9" s="47"/>
      <c r="G9" s="22">
        <f>SUM(G7:G8)</f>
        <v>456.88</v>
      </c>
      <c r="H9" s="30" t="s">
        <v>24</v>
      </c>
      <c r="I9" s="40">
        <f>L9/G9</f>
        <v>35476.12939940466</v>
      </c>
      <c r="J9" s="40"/>
      <c r="K9" s="30" t="s">
        <v>23</v>
      </c>
      <c r="L9" s="31">
        <f>SUM(L7:L8)</f>
        <v>16208334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78</v>
      </c>
      <c r="C7" s="19" t="s">
        <v>36</v>
      </c>
      <c r="D7" s="20" t="s">
        <v>62</v>
      </c>
      <c r="E7" s="18" t="s">
        <v>38</v>
      </c>
      <c r="F7" s="18" t="s">
        <v>63</v>
      </c>
      <c r="G7" s="21">
        <f>H7+I7</f>
        <v>228.44</v>
      </c>
      <c r="H7" s="22">
        <v>11.88</v>
      </c>
      <c r="I7" s="23">
        <v>216.56</v>
      </c>
      <c r="J7" s="22">
        <f>L7/G7</f>
        <v>34613.79793381194</v>
      </c>
      <c r="K7" s="22">
        <f>L7/I7</f>
        <v>36512.63391207979</v>
      </c>
      <c r="L7" s="24">
        <v>7907176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78</v>
      </c>
      <c r="C8" s="19" t="s">
        <v>37</v>
      </c>
      <c r="D8" s="20" t="s">
        <v>62</v>
      </c>
      <c r="E8" s="18" t="s">
        <v>38</v>
      </c>
      <c r="F8" s="18" t="s">
        <v>63</v>
      </c>
      <c r="G8" s="21">
        <f>H8+I8</f>
        <v>228.44</v>
      </c>
      <c r="H8" s="22">
        <v>11.88</v>
      </c>
      <c r="I8" s="23">
        <v>216.56</v>
      </c>
      <c r="J8" s="22">
        <f>L8/G8</f>
        <v>34030.695149711086</v>
      </c>
      <c r="K8" s="22">
        <f>L8/I8</f>
        <v>35897.543405984485</v>
      </c>
      <c r="L8" s="28">
        <v>7773972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228.44</v>
      </c>
      <c r="E9" s="47" t="s">
        <v>22</v>
      </c>
      <c r="F9" s="47"/>
      <c r="G9" s="22">
        <f>SUM(G7:G8)</f>
        <v>456.88</v>
      </c>
      <c r="H9" s="30" t="s">
        <v>24</v>
      </c>
      <c r="I9" s="40">
        <f>L9/G9</f>
        <v>34322.24654176152</v>
      </c>
      <c r="J9" s="40"/>
      <c r="K9" s="30" t="s">
        <v>23</v>
      </c>
      <c r="L9" s="31">
        <f>SUM(L7:L8)</f>
        <v>15681148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7" sqref="A7:IV11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33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79</v>
      </c>
      <c r="C7" s="19" t="s">
        <v>36</v>
      </c>
      <c r="D7" s="20" t="s">
        <v>43</v>
      </c>
      <c r="E7" s="18" t="s">
        <v>40</v>
      </c>
      <c r="F7" s="18" t="s">
        <v>63</v>
      </c>
      <c r="G7" s="21">
        <f>H7+I7</f>
        <v>253.06</v>
      </c>
      <c r="H7" s="22">
        <v>10.46</v>
      </c>
      <c r="I7" s="23">
        <v>242.6</v>
      </c>
      <c r="J7" s="22">
        <f>L7/G7</f>
        <v>20767.7467794199</v>
      </c>
      <c r="K7" s="22">
        <f>L7/I7</f>
        <v>21663.17394888706</v>
      </c>
      <c r="L7" s="24">
        <v>5255486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79</v>
      </c>
      <c r="C8" s="19" t="s">
        <v>37</v>
      </c>
      <c r="D8" s="20" t="s">
        <v>43</v>
      </c>
      <c r="E8" s="18" t="s">
        <v>41</v>
      </c>
      <c r="F8" s="18" t="s">
        <v>63</v>
      </c>
      <c r="G8" s="21">
        <f>H8+I8</f>
        <v>232.09</v>
      </c>
      <c r="H8" s="22">
        <v>9.6</v>
      </c>
      <c r="I8" s="23">
        <v>222.49</v>
      </c>
      <c r="J8" s="22">
        <f>L8/G8</f>
        <v>18472.911370588994</v>
      </c>
      <c r="K8" s="22">
        <f>L8/I8</f>
        <v>19269.980673288686</v>
      </c>
      <c r="L8" s="24">
        <v>4287378</v>
      </c>
      <c r="M8" s="18"/>
      <c r="N8" s="18" t="s">
        <v>27</v>
      </c>
      <c r="O8" s="17" t="s">
        <v>28</v>
      </c>
    </row>
    <row r="9" spans="1:15" s="26" customFormat="1" ht="36" customHeight="1">
      <c r="A9" s="17">
        <v>3</v>
      </c>
      <c r="B9" s="18" t="s">
        <v>79</v>
      </c>
      <c r="C9" s="19" t="s">
        <v>39</v>
      </c>
      <c r="D9" s="20" t="s">
        <v>62</v>
      </c>
      <c r="E9" s="18" t="s">
        <v>34</v>
      </c>
      <c r="F9" s="18" t="s">
        <v>63</v>
      </c>
      <c r="G9" s="21">
        <f>H9+I9</f>
        <v>141.19</v>
      </c>
      <c r="H9" s="22">
        <v>5.84</v>
      </c>
      <c r="I9" s="22">
        <v>135.35</v>
      </c>
      <c r="J9" s="22">
        <f>L9/G9</f>
        <v>30171.102769317942</v>
      </c>
      <c r="K9" s="22">
        <f>L9/I9</f>
        <v>31472.90727742889</v>
      </c>
      <c r="L9" s="24">
        <v>4259858</v>
      </c>
      <c r="M9" s="18"/>
      <c r="N9" s="18" t="s">
        <v>27</v>
      </c>
      <c r="O9" s="17" t="s">
        <v>28</v>
      </c>
    </row>
    <row r="10" spans="1:15" s="26" customFormat="1" ht="36" customHeight="1">
      <c r="A10" s="17">
        <v>4</v>
      </c>
      <c r="B10" s="18" t="s">
        <v>79</v>
      </c>
      <c r="C10" s="19" t="s">
        <v>64</v>
      </c>
      <c r="D10" s="20" t="s">
        <v>62</v>
      </c>
      <c r="E10" s="18" t="s">
        <v>34</v>
      </c>
      <c r="F10" s="18" t="s">
        <v>63</v>
      </c>
      <c r="G10" s="21">
        <f>H10+I10</f>
        <v>141.19</v>
      </c>
      <c r="H10" s="22">
        <v>5.84</v>
      </c>
      <c r="I10" s="22">
        <v>135.35</v>
      </c>
      <c r="J10" s="22">
        <f>L10/G10</f>
        <v>36241.20688434025</v>
      </c>
      <c r="K10" s="22">
        <f>L10/I10</f>
        <v>37804.92057628371</v>
      </c>
      <c r="L10" s="34">
        <v>5116896</v>
      </c>
      <c r="M10" s="18"/>
      <c r="N10" s="18" t="s">
        <v>27</v>
      </c>
      <c r="O10" s="17" t="s">
        <v>28</v>
      </c>
    </row>
    <row r="11" spans="1:15" s="32" customFormat="1" ht="36" customHeight="1">
      <c r="A11" s="29" t="s">
        <v>20</v>
      </c>
      <c r="B11" s="47" t="s">
        <v>21</v>
      </c>
      <c r="C11" s="47"/>
      <c r="D11" s="22">
        <f>AVERAGE(G7:G10)</f>
        <v>191.8825</v>
      </c>
      <c r="E11" s="47" t="s">
        <v>22</v>
      </c>
      <c r="F11" s="47"/>
      <c r="G11" s="22">
        <f>SUM(G7:G10)</f>
        <v>767.53</v>
      </c>
      <c r="H11" s="30" t="s">
        <v>24</v>
      </c>
      <c r="I11" s="40">
        <f>L11/G11</f>
        <v>24650.004560082343</v>
      </c>
      <c r="J11" s="40"/>
      <c r="K11" s="30" t="s">
        <v>23</v>
      </c>
      <c r="L11" s="31">
        <f>SUM(L7:L10)</f>
        <v>18919618</v>
      </c>
      <c r="M11" s="41" t="s">
        <v>25</v>
      </c>
      <c r="N11" s="41"/>
      <c r="O11" s="20" t="s">
        <v>44</v>
      </c>
    </row>
    <row r="12" spans="1:15" s="1" customFormat="1" ht="50.25" customHeight="1">
      <c r="A12" s="48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3" s="5" customFormat="1" ht="17.25" customHeight="1">
      <c r="A13" s="5" t="s">
        <v>18</v>
      </c>
      <c r="F13" s="4"/>
      <c r="G13" s="4"/>
      <c r="H13" s="4"/>
      <c r="I13" s="4"/>
      <c r="J13" s="4"/>
      <c r="K13" s="14" t="s">
        <v>35</v>
      </c>
      <c r="L13" s="9"/>
      <c r="M13" s="9"/>
    </row>
    <row r="14" spans="1:13" s="5" customFormat="1" ht="17.25" customHeight="1">
      <c r="A14" s="5" t="s">
        <v>19</v>
      </c>
      <c r="K14" s="13" t="s">
        <v>29</v>
      </c>
      <c r="L14" s="9"/>
      <c r="M14" s="9"/>
    </row>
    <row r="15" spans="1:15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0"/>
      <c r="M15" s="10"/>
      <c r="N15" s="2"/>
      <c r="O15" s="2"/>
    </row>
  </sheetData>
  <sheetProtection password="CE8C" sheet="1" objects="1" scenarios="1" selectLockedCells="1" selectUnlockedCells="1"/>
  <mergeCells count="22">
    <mergeCell ref="A12:O12"/>
    <mergeCell ref="I5:I6"/>
    <mergeCell ref="J5:J6"/>
    <mergeCell ref="K5:K6"/>
    <mergeCell ref="L5:L6"/>
    <mergeCell ref="E5:E6"/>
    <mergeCell ref="F5:F6"/>
    <mergeCell ref="O5:O6"/>
    <mergeCell ref="B11:C11"/>
    <mergeCell ref="E11:F11"/>
    <mergeCell ref="I11:J11"/>
    <mergeCell ref="M11:N11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80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143.91</v>
      </c>
      <c r="H7" s="22">
        <v>8.84</v>
      </c>
      <c r="I7" s="23">
        <v>135.07</v>
      </c>
      <c r="J7" s="22">
        <f>L7/G7</f>
        <v>36144.24987839622</v>
      </c>
      <c r="K7" s="22">
        <f>L7/I7</f>
        <v>38509.80232472052</v>
      </c>
      <c r="L7" s="24">
        <v>5201519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80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143.91</v>
      </c>
      <c r="H8" s="22">
        <v>8.84</v>
      </c>
      <c r="I8" s="23">
        <v>135.07</v>
      </c>
      <c r="J8" s="22">
        <f>L8/G8</f>
        <v>37719.22034604962</v>
      </c>
      <c r="K8" s="22">
        <f>L8/I8</f>
        <v>40187.85074405864</v>
      </c>
      <c r="L8" s="28">
        <v>5428173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143.91</v>
      </c>
      <c r="E9" s="47" t="s">
        <v>22</v>
      </c>
      <c r="F9" s="47"/>
      <c r="G9" s="22">
        <f>SUM(G7:G8)</f>
        <v>287.82</v>
      </c>
      <c r="H9" s="30" t="s">
        <v>24</v>
      </c>
      <c r="I9" s="40">
        <f>L9/G9</f>
        <v>36931.735112222916</v>
      </c>
      <c r="J9" s="40"/>
      <c r="K9" s="30" t="s">
        <v>23</v>
      </c>
      <c r="L9" s="31">
        <f>SUM(L7:L8)</f>
        <v>10629692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F7:M18"/>
  <sheetViews>
    <sheetView zoomScalePageLayoutView="0" workbookViewId="0" topLeftCell="A1">
      <selection activeCell="F7" sqref="F7:F16"/>
    </sheetView>
  </sheetViews>
  <sheetFormatPr defaultColWidth="9.00390625" defaultRowHeight="14.25"/>
  <cols>
    <col min="6" max="6" width="9.125" style="0" bestFit="1" customWidth="1"/>
    <col min="7" max="7" width="10.125" style="0" bestFit="1" customWidth="1"/>
  </cols>
  <sheetData>
    <row r="7" spans="6:13" ht="14.25">
      <c r="F7" s="11">
        <v>142.18</v>
      </c>
      <c r="G7" s="12">
        <v>4761444</v>
      </c>
      <c r="H7">
        <f>G7/F7</f>
        <v>33488.84512589675</v>
      </c>
      <c r="K7">
        <v>4761444</v>
      </c>
      <c r="M7" s="15">
        <f>G7-K7</f>
        <v>0</v>
      </c>
    </row>
    <row r="8" spans="6:13" ht="14.25">
      <c r="F8" s="11">
        <v>142.18</v>
      </c>
      <c r="G8" s="12">
        <v>4053957</v>
      </c>
      <c r="H8">
        <f aca="true" t="shared" si="0" ref="H8:H16">G8/F8</f>
        <v>28512.849908566604</v>
      </c>
      <c r="K8">
        <v>4053957</v>
      </c>
      <c r="M8" s="15">
        <f aca="true" t="shared" si="1" ref="M8:M16">G8-K8</f>
        <v>0</v>
      </c>
    </row>
    <row r="9" spans="6:13" ht="14.25">
      <c r="F9" s="11">
        <v>142.18</v>
      </c>
      <c r="G9" s="12">
        <v>4053957</v>
      </c>
      <c r="H9">
        <f t="shared" si="0"/>
        <v>28512.849908566604</v>
      </c>
      <c r="K9">
        <v>4053957</v>
      </c>
      <c r="M9" s="15">
        <f t="shared" si="1"/>
        <v>0</v>
      </c>
    </row>
    <row r="10" spans="6:13" ht="14.25">
      <c r="F10" s="11">
        <v>142.18</v>
      </c>
      <c r="G10" s="12">
        <v>4888560</v>
      </c>
      <c r="H10">
        <f t="shared" si="0"/>
        <v>34382.89492192995</v>
      </c>
      <c r="K10">
        <v>4888560</v>
      </c>
      <c r="M10" s="15">
        <f t="shared" si="1"/>
        <v>0</v>
      </c>
    </row>
    <row r="11" spans="6:13" ht="14.25">
      <c r="F11" s="11">
        <v>143.39</v>
      </c>
      <c r="G11" s="12">
        <v>5372621</v>
      </c>
      <c r="H11">
        <f t="shared" si="0"/>
        <v>37468.58916242416</v>
      </c>
      <c r="K11">
        <v>5372621</v>
      </c>
      <c r="M11" s="15">
        <f t="shared" si="1"/>
        <v>0</v>
      </c>
    </row>
    <row r="12" spans="6:13" ht="14.25">
      <c r="F12" s="11">
        <v>143.39</v>
      </c>
      <c r="G12" s="12">
        <v>5337149</v>
      </c>
      <c r="H12">
        <f t="shared" si="0"/>
        <v>37221.20789455332</v>
      </c>
      <c r="K12">
        <v>5337149</v>
      </c>
      <c r="M12" s="15">
        <f t="shared" si="1"/>
        <v>0</v>
      </c>
    </row>
    <row r="13" spans="6:13" ht="14.25">
      <c r="F13" s="11">
        <v>228.38</v>
      </c>
      <c r="G13" s="12">
        <v>7743881</v>
      </c>
      <c r="H13">
        <f t="shared" si="0"/>
        <v>33907.87722217357</v>
      </c>
      <c r="K13">
        <v>7743881</v>
      </c>
      <c r="M13" s="15">
        <f t="shared" si="1"/>
        <v>0</v>
      </c>
    </row>
    <row r="14" spans="6:13" ht="14.25">
      <c r="F14" s="11">
        <v>228.38</v>
      </c>
      <c r="G14" s="12">
        <v>8081759</v>
      </c>
      <c r="H14">
        <f t="shared" si="0"/>
        <v>35387.33251598213</v>
      </c>
      <c r="K14">
        <v>8081759</v>
      </c>
      <c r="M14" s="15">
        <f t="shared" si="1"/>
        <v>0</v>
      </c>
    </row>
    <row r="15" spans="6:13" ht="14.25">
      <c r="F15" s="11">
        <v>143.39</v>
      </c>
      <c r="G15" s="12">
        <v>5774533</v>
      </c>
      <c r="H15">
        <f t="shared" si="0"/>
        <v>40271.51823697608</v>
      </c>
      <c r="K15">
        <v>5774533</v>
      </c>
      <c r="M15" s="15">
        <f t="shared" si="1"/>
        <v>0</v>
      </c>
    </row>
    <row r="16" spans="6:13" ht="14.25">
      <c r="F16" s="11">
        <v>143.39</v>
      </c>
      <c r="G16" s="12">
        <v>5543589</v>
      </c>
      <c r="H16">
        <f t="shared" si="0"/>
        <v>38660.91777669294</v>
      </c>
      <c r="K16">
        <v>5543589</v>
      </c>
      <c r="M16" s="15">
        <f t="shared" si="1"/>
        <v>0</v>
      </c>
    </row>
    <row r="18" spans="6:8" ht="14.25">
      <c r="F18" s="16">
        <f>SUM(F7:F16)</f>
        <v>1599.04</v>
      </c>
      <c r="G18" s="15">
        <f>SUM(G7:G16)</f>
        <v>55611450</v>
      </c>
      <c r="H18">
        <f>G18/F18</f>
        <v>34778.02306383831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2" sqref="A2:IV2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42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143.26999999999998</v>
      </c>
      <c r="H7" s="22">
        <v>7.67</v>
      </c>
      <c r="I7" s="23">
        <v>135.6</v>
      </c>
      <c r="J7" s="22">
        <f>L7/G7</f>
        <v>34204.529908564255</v>
      </c>
      <c r="K7" s="22">
        <f>L7/I7</f>
        <v>36139.25516224189</v>
      </c>
      <c r="L7" s="24">
        <v>4900483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42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143.26999999999998</v>
      </c>
      <c r="H8" s="22">
        <v>7.67</v>
      </c>
      <c r="I8" s="23">
        <v>135.6</v>
      </c>
      <c r="J8" s="22">
        <f>L8/G8</f>
        <v>29409.35994974524</v>
      </c>
      <c r="K8" s="22">
        <f>L8/I8</f>
        <v>31072.853982300887</v>
      </c>
      <c r="L8" s="24">
        <v>4213479</v>
      </c>
      <c r="M8" s="18"/>
      <c r="N8" s="18" t="s">
        <v>27</v>
      </c>
      <c r="O8" s="17" t="s">
        <v>28</v>
      </c>
    </row>
    <row r="9" spans="1:15" s="26" customFormat="1" ht="36" customHeight="1">
      <c r="A9" s="17">
        <v>3</v>
      </c>
      <c r="B9" s="18" t="s">
        <v>42</v>
      </c>
      <c r="C9" s="19" t="s">
        <v>39</v>
      </c>
      <c r="D9" s="20" t="s">
        <v>62</v>
      </c>
      <c r="E9" s="18" t="s">
        <v>34</v>
      </c>
      <c r="F9" s="18" t="s">
        <v>63</v>
      </c>
      <c r="G9" s="21">
        <f>H9+I9</f>
        <v>143.26999999999998</v>
      </c>
      <c r="H9" s="22">
        <v>7.67</v>
      </c>
      <c r="I9" s="23">
        <v>135.6</v>
      </c>
      <c r="J9" s="22">
        <f>L9/G9</f>
        <v>29409.35994974524</v>
      </c>
      <c r="K9" s="22">
        <f>L9/I9</f>
        <v>31072.853982300887</v>
      </c>
      <c r="L9" s="24">
        <v>4213479</v>
      </c>
      <c r="M9" s="18"/>
      <c r="N9" s="18" t="s">
        <v>27</v>
      </c>
      <c r="O9" s="17" t="s">
        <v>28</v>
      </c>
    </row>
    <row r="10" spans="1:15" s="26" customFormat="1" ht="36" customHeight="1">
      <c r="A10" s="17">
        <v>4</v>
      </c>
      <c r="B10" s="18" t="s">
        <v>42</v>
      </c>
      <c r="C10" s="19" t="s">
        <v>64</v>
      </c>
      <c r="D10" s="20" t="s">
        <v>62</v>
      </c>
      <c r="E10" s="18" t="s">
        <v>34</v>
      </c>
      <c r="F10" s="18" t="s">
        <v>63</v>
      </c>
      <c r="G10" s="21">
        <f>H10+I10</f>
        <v>143.26999999999998</v>
      </c>
      <c r="H10" s="22">
        <v>7.67</v>
      </c>
      <c r="I10" s="23">
        <v>135.6</v>
      </c>
      <c r="J10" s="27">
        <f>L10/G10</f>
        <v>35304.30655405878</v>
      </c>
      <c r="K10" s="27">
        <f>L10/I10</f>
        <v>37301.2389380531</v>
      </c>
      <c r="L10" s="28">
        <v>5058048</v>
      </c>
      <c r="M10" s="25"/>
      <c r="N10" s="18" t="s">
        <v>27</v>
      </c>
      <c r="O10" s="17" t="s">
        <v>28</v>
      </c>
    </row>
    <row r="11" spans="1:15" s="32" customFormat="1" ht="36" customHeight="1">
      <c r="A11" s="29" t="s">
        <v>20</v>
      </c>
      <c r="B11" s="47" t="s">
        <v>21</v>
      </c>
      <c r="C11" s="47"/>
      <c r="D11" s="22">
        <f>AVERAGE(G7:G10)</f>
        <v>143.26999999999998</v>
      </c>
      <c r="E11" s="47" t="s">
        <v>22</v>
      </c>
      <c r="F11" s="47"/>
      <c r="G11" s="22">
        <f>SUM(G7:G10)</f>
        <v>573.0799999999999</v>
      </c>
      <c r="H11" s="30" t="s">
        <v>24</v>
      </c>
      <c r="I11" s="40">
        <f>L11/G11</f>
        <v>32081.889090528377</v>
      </c>
      <c r="J11" s="40"/>
      <c r="K11" s="30" t="s">
        <v>23</v>
      </c>
      <c r="L11" s="31">
        <f>SUM(L7:L10)</f>
        <v>18385489</v>
      </c>
      <c r="M11" s="41" t="s">
        <v>25</v>
      </c>
      <c r="N11" s="41"/>
      <c r="O11" s="20" t="s">
        <v>30</v>
      </c>
    </row>
    <row r="12" spans="1:15" s="1" customFormat="1" ht="50.25" customHeight="1">
      <c r="A12" s="48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3" s="5" customFormat="1" ht="17.25" customHeight="1">
      <c r="A13" s="5" t="s">
        <v>18</v>
      </c>
      <c r="F13" s="4"/>
      <c r="G13" s="4"/>
      <c r="H13" s="4"/>
      <c r="I13" s="4"/>
      <c r="J13" s="4"/>
      <c r="K13" s="14" t="s">
        <v>35</v>
      </c>
      <c r="L13" s="9"/>
      <c r="M13" s="9"/>
    </row>
    <row r="14" spans="1:13" s="5" customFormat="1" ht="17.25" customHeight="1">
      <c r="A14" s="5" t="s">
        <v>19</v>
      </c>
      <c r="K14" s="13" t="s">
        <v>29</v>
      </c>
      <c r="L14" s="9"/>
      <c r="M14" s="9"/>
    </row>
    <row r="15" spans="1:15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0"/>
      <c r="M15" s="10"/>
      <c r="N15" s="2"/>
      <c r="O15" s="2"/>
    </row>
  </sheetData>
  <sheetProtection password="CE8C" sheet="1" objects="1" scenarios="1" selectLockedCells="1" selectUnlockedCells="1"/>
  <mergeCells count="22">
    <mergeCell ref="A12:O12"/>
    <mergeCell ref="I5:I6"/>
    <mergeCell ref="J5:J6"/>
    <mergeCell ref="K5:K6"/>
    <mergeCell ref="L5:L6"/>
    <mergeCell ref="E5:E6"/>
    <mergeCell ref="F5:F6"/>
    <mergeCell ref="O5:O6"/>
    <mergeCell ref="B11:C11"/>
    <mergeCell ref="E11:F11"/>
    <mergeCell ref="I11:J11"/>
    <mergeCell ref="M11:N11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P15" sqref="P15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65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143.26999999999998</v>
      </c>
      <c r="H7" s="22">
        <v>7.67</v>
      </c>
      <c r="I7" s="23">
        <v>135.6</v>
      </c>
      <c r="J7" s="22">
        <f>L7/G7</f>
        <v>34624.12228659175</v>
      </c>
      <c r="K7" s="22">
        <f>L7/I7</f>
        <v>36582.581120943956</v>
      </c>
      <c r="L7" s="24">
        <v>4960598</v>
      </c>
      <c r="M7" s="18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65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143.26999999999998</v>
      </c>
      <c r="H8" s="22">
        <v>7.67</v>
      </c>
      <c r="I8" s="23">
        <v>135.6</v>
      </c>
      <c r="J8" s="22">
        <f>L8/G8</f>
        <v>29907.147344175337</v>
      </c>
      <c r="K8" s="22">
        <f>L8/I8</f>
        <v>31598.797935103245</v>
      </c>
      <c r="L8" s="24">
        <v>4284797</v>
      </c>
      <c r="M8" s="18"/>
      <c r="N8" s="18" t="s">
        <v>27</v>
      </c>
      <c r="O8" s="17" t="s">
        <v>28</v>
      </c>
    </row>
    <row r="9" spans="1:15" s="26" customFormat="1" ht="36" customHeight="1">
      <c r="A9" s="17">
        <v>3</v>
      </c>
      <c r="B9" s="18" t="s">
        <v>65</v>
      </c>
      <c r="C9" s="19" t="s">
        <v>39</v>
      </c>
      <c r="D9" s="20" t="s">
        <v>62</v>
      </c>
      <c r="E9" s="18" t="s">
        <v>34</v>
      </c>
      <c r="F9" s="18" t="s">
        <v>63</v>
      </c>
      <c r="G9" s="21">
        <f>H9+I9</f>
        <v>143.26999999999998</v>
      </c>
      <c r="H9" s="22">
        <v>7.67</v>
      </c>
      <c r="I9" s="23">
        <v>135.6</v>
      </c>
      <c r="J9" s="22">
        <f>L9/G9</f>
        <v>29907.147344175337</v>
      </c>
      <c r="K9" s="22">
        <f>L9/I9</f>
        <v>31598.797935103245</v>
      </c>
      <c r="L9" s="24">
        <v>4284797</v>
      </c>
      <c r="M9" s="18"/>
      <c r="N9" s="18" t="s">
        <v>27</v>
      </c>
      <c r="O9" s="17" t="s">
        <v>28</v>
      </c>
    </row>
    <row r="10" spans="1:15" s="26" customFormat="1" ht="36" customHeight="1">
      <c r="A10" s="17">
        <v>4</v>
      </c>
      <c r="B10" s="18" t="s">
        <v>65</v>
      </c>
      <c r="C10" s="19" t="s">
        <v>64</v>
      </c>
      <c r="D10" s="20" t="s">
        <v>62</v>
      </c>
      <c r="E10" s="18" t="s">
        <v>34</v>
      </c>
      <c r="F10" s="18" t="s">
        <v>63</v>
      </c>
      <c r="G10" s="21">
        <f>H10+I10</f>
        <v>143.26999999999998</v>
      </c>
      <c r="H10" s="22">
        <v>7.67</v>
      </c>
      <c r="I10" s="23">
        <v>135.6</v>
      </c>
      <c r="J10" s="22">
        <f>L10/G10</f>
        <v>36137.00704962658</v>
      </c>
      <c r="K10" s="22">
        <f>L10/I10</f>
        <v>38181.039823008854</v>
      </c>
      <c r="L10" s="34">
        <v>5177349</v>
      </c>
      <c r="M10" s="18"/>
      <c r="N10" s="18" t="s">
        <v>27</v>
      </c>
      <c r="O10" s="17" t="s">
        <v>28</v>
      </c>
    </row>
    <row r="11" spans="1:15" s="32" customFormat="1" ht="36" customHeight="1">
      <c r="A11" s="29" t="s">
        <v>20</v>
      </c>
      <c r="B11" s="47" t="s">
        <v>21</v>
      </c>
      <c r="C11" s="47"/>
      <c r="D11" s="22">
        <f>AVERAGE(G7:G10)</f>
        <v>143.26999999999998</v>
      </c>
      <c r="E11" s="47" t="s">
        <v>22</v>
      </c>
      <c r="F11" s="47"/>
      <c r="G11" s="22">
        <f>SUM(G7:G10)</f>
        <v>573.0799999999999</v>
      </c>
      <c r="H11" s="30" t="s">
        <v>24</v>
      </c>
      <c r="I11" s="40">
        <f>L11/G11</f>
        <v>32643.856006142254</v>
      </c>
      <c r="J11" s="40"/>
      <c r="K11" s="30" t="s">
        <v>23</v>
      </c>
      <c r="L11" s="31">
        <f>SUM(L7:L10)</f>
        <v>18707541</v>
      </c>
      <c r="M11" s="41" t="s">
        <v>25</v>
      </c>
      <c r="N11" s="41"/>
      <c r="O11" s="20" t="s">
        <v>30</v>
      </c>
    </row>
    <row r="12" spans="1:15" s="1" customFormat="1" ht="50.25" customHeight="1">
      <c r="A12" s="48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3" s="5" customFormat="1" ht="17.25" customHeight="1">
      <c r="A13" s="5" t="s">
        <v>18</v>
      </c>
      <c r="F13" s="4"/>
      <c r="G13" s="4"/>
      <c r="H13" s="4"/>
      <c r="I13" s="4"/>
      <c r="J13" s="4"/>
      <c r="K13" s="14" t="s">
        <v>35</v>
      </c>
      <c r="L13" s="9"/>
      <c r="M13" s="9"/>
    </row>
    <row r="14" spans="1:13" s="5" customFormat="1" ht="17.25" customHeight="1">
      <c r="A14" s="5" t="s">
        <v>19</v>
      </c>
      <c r="K14" s="13" t="s">
        <v>29</v>
      </c>
      <c r="L14" s="9"/>
      <c r="M14" s="9"/>
    </row>
    <row r="15" spans="1:15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0"/>
      <c r="M15" s="10"/>
      <c r="N15" s="2"/>
      <c r="O15" s="2"/>
    </row>
  </sheetData>
  <sheetProtection password="CE8C" sheet="1" objects="1" scenarios="1" selectLockedCells="1" selectUnlockedCells="1"/>
  <mergeCells count="22">
    <mergeCell ref="A12:O12"/>
    <mergeCell ref="I5:I6"/>
    <mergeCell ref="J5:J6"/>
    <mergeCell ref="K5:K6"/>
    <mergeCell ref="L5:L6"/>
    <mergeCell ref="E5:E6"/>
    <mergeCell ref="F5:F6"/>
    <mergeCell ref="O5:O6"/>
    <mergeCell ref="B11:C11"/>
    <mergeCell ref="E11:F11"/>
    <mergeCell ref="I11:J11"/>
    <mergeCell ref="M11:N11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66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143.91</v>
      </c>
      <c r="H7" s="22">
        <v>8.84</v>
      </c>
      <c r="I7" s="23">
        <v>135.07</v>
      </c>
      <c r="J7" s="22">
        <f>L7/G7</f>
        <v>35920.26961295254</v>
      </c>
      <c r="K7" s="22">
        <f>L7/I7</f>
        <v>38271.163100614496</v>
      </c>
      <c r="L7" s="24">
        <v>5169286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66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143.91</v>
      </c>
      <c r="H8" s="22">
        <v>8.84</v>
      </c>
      <c r="I8" s="23">
        <v>135.07</v>
      </c>
      <c r="J8" s="22">
        <f>L8/G8</f>
        <v>37942.92960878327</v>
      </c>
      <c r="K8" s="22">
        <f>L8/I8</f>
        <v>40426.20122899237</v>
      </c>
      <c r="L8" s="28">
        <v>5460367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143.91</v>
      </c>
      <c r="E9" s="47" t="s">
        <v>22</v>
      </c>
      <c r="F9" s="47"/>
      <c r="G9" s="22">
        <f>SUM(G7:G8)</f>
        <v>287.82</v>
      </c>
      <c r="H9" s="30" t="s">
        <v>24</v>
      </c>
      <c r="I9" s="40">
        <f>L9/G9</f>
        <v>36931.5996108679</v>
      </c>
      <c r="J9" s="40"/>
      <c r="K9" s="30" t="s">
        <v>23</v>
      </c>
      <c r="L9" s="31">
        <f>SUM(L7:L8)</f>
        <v>10629653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67</v>
      </c>
      <c r="C7" s="19" t="s">
        <v>36</v>
      </c>
      <c r="D7" s="20" t="s">
        <v>62</v>
      </c>
      <c r="E7" s="18" t="s">
        <v>38</v>
      </c>
      <c r="F7" s="18" t="s">
        <v>63</v>
      </c>
      <c r="G7" s="21">
        <f>H7+I7</f>
        <v>228.44</v>
      </c>
      <c r="H7" s="22">
        <v>11.88</v>
      </c>
      <c r="I7" s="23">
        <v>216.56</v>
      </c>
      <c r="J7" s="22">
        <f>L7/G7</f>
        <v>35289.66030467519</v>
      </c>
      <c r="K7" s="22">
        <f>L7/I7</f>
        <v>37225.57258958256</v>
      </c>
      <c r="L7" s="24">
        <v>8061570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67</v>
      </c>
      <c r="C8" s="19" t="s">
        <v>37</v>
      </c>
      <c r="D8" s="20" t="s">
        <v>62</v>
      </c>
      <c r="E8" s="18" t="s">
        <v>38</v>
      </c>
      <c r="F8" s="18" t="s">
        <v>63</v>
      </c>
      <c r="G8" s="21">
        <f>H8+I8</f>
        <v>228.44</v>
      </c>
      <c r="H8" s="22">
        <v>11.88</v>
      </c>
      <c r="I8" s="23">
        <v>216.56</v>
      </c>
      <c r="J8" s="22">
        <f>L8/G8</f>
        <v>36766.98038872352</v>
      </c>
      <c r="K8" s="22">
        <f>L8/I8</f>
        <v>38783.935168082746</v>
      </c>
      <c r="L8" s="28">
        <v>8399049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228.44</v>
      </c>
      <c r="E9" s="47" t="s">
        <v>22</v>
      </c>
      <c r="F9" s="47"/>
      <c r="G9" s="22">
        <f>SUM(G7:G8)</f>
        <v>456.88</v>
      </c>
      <c r="H9" s="30" t="s">
        <v>24</v>
      </c>
      <c r="I9" s="40">
        <f>L9/G9</f>
        <v>36028.32034669935</v>
      </c>
      <c r="J9" s="40"/>
      <c r="K9" s="30" t="s">
        <v>23</v>
      </c>
      <c r="L9" s="31">
        <f>SUM(L7:L8)</f>
        <v>16460619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7" sqref="A7:IV11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68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143.26999999999998</v>
      </c>
      <c r="H7" s="22">
        <v>7.67</v>
      </c>
      <c r="I7" s="23">
        <v>135.6</v>
      </c>
      <c r="J7" s="22">
        <f>L7/G7</f>
        <v>35501.584421023246</v>
      </c>
      <c r="K7" s="22">
        <f>L7/I7</f>
        <v>37509.67551622419</v>
      </c>
      <c r="L7" s="24">
        <v>5086312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68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143.26999999999998</v>
      </c>
      <c r="H8" s="22">
        <v>7.67</v>
      </c>
      <c r="I8" s="23">
        <v>135.6</v>
      </c>
      <c r="J8" s="22">
        <f>L8/G8</f>
        <v>30123.675577580794</v>
      </c>
      <c r="K8" s="22">
        <f>L8/I8</f>
        <v>31827.573746312686</v>
      </c>
      <c r="L8" s="24">
        <v>4315819</v>
      </c>
      <c r="M8" s="18"/>
      <c r="N8" s="18" t="s">
        <v>27</v>
      </c>
      <c r="O8" s="17" t="s">
        <v>28</v>
      </c>
    </row>
    <row r="9" spans="1:15" s="26" customFormat="1" ht="36" customHeight="1">
      <c r="A9" s="17">
        <v>3</v>
      </c>
      <c r="B9" s="18" t="s">
        <v>68</v>
      </c>
      <c r="C9" s="19" t="s">
        <v>39</v>
      </c>
      <c r="D9" s="20" t="s">
        <v>62</v>
      </c>
      <c r="E9" s="18" t="s">
        <v>34</v>
      </c>
      <c r="F9" s="18" t="s">
        <v>63</v>
      </c>
      <c r="G9" s="21">
        <f>H9+I9</f>
        <v>143.26999999999998</v>
      </c>
      <c r="H9" s="22">
        <v>7.67</v>
      </c>
      <c r="I9" s="23">
        <v>135.6</v>
      </c>
      <c r="J9" s="22">
        <f>L9/G9</f>
        <v>30184.818873455715</v>
      </c>
      <c r="K9" s="22">
        <f>L9/I9</f>
        <v>31892.17551622419</v>
      </c>
      <c r="L9" s="24">
        <v>4324579</v>
      </c>
      <c r="M9" s="18"/>
      <c r="N9" s="18" t="s">
        <v>27</v>
      </c>
      <c r="O9" s="17" t="s">
        <v>28</v>
      </c>
    </row>
    <row r="10" spans="1:15" s="26" customFormat="1" ht="36" customHeight="1">
      <c r="A10" s="17">
        <v>4</v>
      </c>
      <c r="B10" s="18" t="s">
        <v>68</v>
      </c>
      <c r="C10" s="19" t="s">
        <v>64</v>
      </c>
      <c r="D10" s="20" t="s">
        <v>62</v>
      </c>
      <c r="E10" s="18" t="s">
        <v>34</v>
      </c>
      <c r="F10" s="18" t="s">
        <v>63</v>
      </c>
      <c r="G10" s="21">
        <f>H10+I10</f>
        <v>143.26999999999998</v>
      </c>
      <c r="H10" s="22">
        <v>7.67</v>
      </c>
      <c r="I10" s="23">
        <v>135.6</v>
      </c>
      <c r="J10" s="27">
        <f>L10/G10</f>
        <v>36817.316954002934</v>
      </c>
      <c r="K10" s="27">
        <f>L10/I10</f>
        <v>38899.830383480825</v>
      </c>
      <c r="L10" s="28">
        <v>5274817</v>
      </c>
      <c r="M10" s="25"/>
      <c r="N10" s="25" t="s">
        <v>27</v>
      </c>
      <c r="O10" s="17" t="s">
        <v>28</v>
      </c>
    </row>
    <row r="11" spans="1:15" s="32" customFormat="1" ht="36" customHeight="1">
      <c r="A11" s="29" t="s">
        <v>20</v>
      </c>
      <c r="B11" s="47" t="s">
        <v>21</v>
      </c>
      <c r="C11" s="47"/>
      <c r="D11" s="22">
        <f>AVERAGE(G7:G10)</f>
        <v>143.26999999999998</v>
      </c>
      <c r="E11" s="47" t="s">
        <v>22</v>
      </c>
      <c r="F11" s="47"/>
      <c r="G11" s="22">
        <f>SUM(G7:G10)</f>
        <v>573.0799999999999</v>
      </c>
      <c r="H11" s="30" t="s">
        <v>24</v>
      </c>
      <c r="I11" s="40">
        <f>L11/G11</f>
        <v>33156.84895651567</v>
      </c>
      <c r="J11" s="40"/>
      <c r="K11" s="30" t="s">
        <v>23</v>
      </c>
      <c r="L11" s="31">
        <f>SUM(L7:L10)</f>
        <v>19001527</v>
      </c>
      <c r="M11" s="41" t="s">
        <v>25</v>
      </c>
      <c r="N11" s="41"/>
      <c r="O11" s="20" t="s">
        <v>30</v>
      </c>
    </row>
    <row r="12" spans="1:15" s="1" customFormat="1" ht="50.25" customHeight="1">
      <c r="A12" s="48" t="s">
        <v>12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3" s="5" customFormat="1" ht="17.25" customHeight="1">
      <c r="A13" s="5" t="s">
        <v>18</v>
      </c>
      <c r="F13" s="4"/>
      <c r="G13" s="4"/>
      <c r="H13" s="4"/>
      <c r="I13" s="4"/>
      <c r="J13" s="4"/>
      <c r="K13" s="14" t="s">
        <v>35</v>
      </c>
      <c r="L13" s="9"/>
      <c r="M13" s="9"/>
    </row>
    <row r="14" spans="1:13" s="5" customFormat="1" ht="17.25" customHeight="1">
      <c r="A14" s="5" t="s">
        <v>19</v>
      </c>
      <c r="K14" s="13" t="s">
        <v>29</v>
      </c>
      <c r="L14" s="9"/>
      <c r="M14" s="9"/>
    </row>
    <row r="15" spans="1:15" ht="21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10"/>
      <c r="M15" s="10"/>
      <c r="N15" s="2"/>
      <c r="O15" s="2"/>
    </row>
  </sheetData>
  <sheetProtection password="CE8C" sheet="1" objects="1" scenarios="1" selectLockedCells="1" selectUnlockedCells="1"/>
  <mergeCells count="22">
    <mergeCell ref="A12:O12"/>
    <mergeCell ref="I5:I6"/>
    <mergeCell ref="J5:J6"/>
    <mergeCell ref="K5:K6"/>
    <mergeCell ref="L5:L6"/>
    <mergeCell ref="E5:E6"/>
    <mergeCell ref="F5:F6"/>
    <mergeCell ref="O5:O6"/>
    <mergeCell ref="B11:C11"/>
    <mergeCell ref="E11:F11"/>
    <mergeCell ref="I11:J11"/>
    <mergeCell ref="M11:N11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69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143.91</v>
      </c>
      <c r="H7" s="22">
        <v>8.84</v>
      </c>
      <c r="I7" s="23">
        <v>135.07</v>
      </c>
      <c r="J7" s="22">
        <f>L7/G7</f>
        <v>36194.850948509484</v>
      </c>
      <c r="K7" s="22">
        <f>L7/I7</f>
        <v>38563.71511068335</v>
      </c>
      <c r="L7" s="24">
        <v>5208801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69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143.91</v>
      </c>
      <c r="H8" s="22">
        <v>8.84</v>
      </c>
      <c r="I8" s="23">
        <v>135.07</v>
      </c>
      <c r="J8" s="22">
        <f>L8/G8</f>
        <v>37667.88270446807</v>
      </c>
      <c r="K8" s="22">
        <f>L8/I8</f>
        <v>40133.15317983268</v>
      </c>
      <c r="L8" s="28">
        <v>5420785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143.91</v>
      </c>
      <c r="E9" s="47" t="s">
        <v>22</v>
      </c>
      <c r="F9" s="47"/>
      <c r="G9" s="22">
        <f>SUM(G7:G8)</f>
        <v>287.82</v>
      </c>
      <c r="H9" s="30" t="s">
        <v>24</v>
      </c>
      <c r="I9" s="40">
        <f>L9/G9</f>
        <v>36931.36682648878</v>
      </c>
      <c r="J9" s="40"/>
      <c r="K9" s="30" t="s">
        <v>23</v>
      </c>
      <c r="L9" s="31">
        <f>SUM(L7:L8)</f>
        <v>10629586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70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143.91</v>
      </c>
      <c r="H7" s="22">
        <v>8.84</v>
      </c>
      <c r="I7" s="23">
        <v>135.07</v>
      </c>
      <c r="J7" s="22">
        <f>L7/G7</f>
        <v>37391.43909387812</v>
      </c>
      <c r="K7" s="22">
        <f>L7/I7</f>
        <v>39838.617013400464</v>
      </c>
      <c r="L7" s="24">
        <v>5381002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70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143.91</v>
      </c>
      <c r="H8" s="22">
        <v>8.84</v>
      </c>
      <c r="I8" s="23">
        <v>135.07</v>
      </c>
      <c r="J8" s="22">
        <f>L8/G8</f>
        <v>36471.21812243763</v>
      </c>
      <c r="K8" s="22">
        <f>L8/I8</f>
        <v>38858.16983786185</v>
      </c>
      <c r="L8" s="28">
        <v>5248573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143.91</v>
      </c>
      <c r="E9" s="47" t="s">
        <v>22</v>
      </c>
      <c r="F9" s="47"/>
      <c r="G9" s="22">
        <f>SUM(G7:G8)</f>
        <v>287.82</v>
      </c>
      <c r="H9" s="30" t="s">
        <v>24</v>
      </c>
      <c r="I9" s="40">
        <f>L9/G9</f>
        <v>36931.32860815788</v>
      </c>
      <c r="J9" s="40"/>
      <c r="K9" s="30" t="s">
        <v>23</v>
      </c>
      <c r="L9" s="31">
        <f>SUM(L7:L8)</f>
        <v>10629575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7" sqref="A7:IV9"/>
    </sheetView>
  </sheetViews>
  <sheetFormatPr defaultColWidth="9.00390625" defaultRowHeight="14.25"/>
  <cols>
    <col min="1" max="1" width="5.25390625" style="0" customWidth="1"/>
    <col min="2" max="2" width="6.50390625" style="0" customWidth="1"/>
    <col min="3" max="3" width="6.625" style="0" customWidth="1"/>
    <col min="5" max="5" width="9.75390625" style="0" customWidth="1"/>
    <col min="6" max="6" width="8.00390625" style="0" customWidth="1"/>
    <col min="7" max="7" width="9.125" style="0" customWidth="1"/>
    <col min="8" max="8" width="11.50390625" style="0" customWidth="1"/>
    <col min="9" max="9" width="8.25390625" style="0" customWidth="1"/>
    <col min="10" max="10" width="9.875" style="0" customWidth="1"/>
    <col min="11" max="11" width="11.50390625" style="0" customWidth="1"/>
    <col min="12" max="12" width="9.625" style="8" customWidth="1"/>
    <col min="13" max="13" width="7.375" style="8" customWidth="1"/>
    <col min="14" max="14" width="5.50390625" style="0" customWidth="1"/>
    <col min="15" max="15" width="8.00390625" style="0" customWidth="1"/>
    <col min="16" max="16" width="11.25390625" style="0" bestFit="1" customWidth="1"/>
  </cols>
  <sheetData>
    <row r="1" spans="1:2" ht="18" customHeight="1">
      <c r="A1" s="35" t="s">
        <v>26</v>
      </c>
      <c r="B1" s="35"/>
    </row>
    <row r="2" spans="1:15" ht="40.5" customHeight="1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36" customHeight="1">
      <c r="A3" s="5" t="s">
        <v>31</v>
      </c>
      <c r="B3" s="5"/>
      <c r="C3" s="5"/>
      <c r="D3" s="5"/>
      <c r="E3" s="5"/>
      <c r="F3" s="5"/>
      <c r="G3" s="4"/>
      <c r="H3" s="4"/>
      <c r="I3" s="5" t="s">
        <v>32</v>
      </c>
      <c r="N3" s="3"/>
      <c r="O3" s="3"/>
    </row>
    <row r="4" spans="1:15" ht="36" customHeight="1">
      <c r="A4" s="6" t="s">
        <v>13</v>
      </c>
      <c r="B4" s="6"/>
      <c r="C4" s="6"/>
      <c r="D4" s="6"/>
      <c r="E4" s="6"/>
      <c r="F4" s="6"/>
      <c r="G4" s="4"/>
      <c r="H4" s="4"/>
      <c r="I4" s="6" t="s">
        <v>33</v>
      </c>
      <c r="N4" s="3"/>
      <c r="O4" s="3"/>
    </row>
    <row r="5" spans="1:15" s="7" customFormat="1" ht="23.25" customHeight="1">
      <c r="A5" s="37" t="s">
        <v>7</v>
      </c>
      <c r="B5" s="39" t="s">
        <v>14</v>
      </c>
      <c r="C5" s="39" t="s">
        <v>2</v>
      </c>
      <c r="D5" s="39" t="s">
        <v>5</v>
      </c>
      <c r="E5" s="39" t="s">
        <v>0</v>
      </c>
      <c r="F5" s="39" t="s">
        <v>8</v>
      </c>
      <c r="G5" s="39" t="s">
        <v>16</v>
      </c>
      <c r="H5" s="39" t="s">
        <v>3</v>
      </c>
      <c r="I5" s="37" t="s">
        <v>10</v>
      </c>
      <c r="J5" s="39" t="s">
        <v>6</v>
      </c>
      <c r="K5" s="39" t="s">
        <v>4</v>
      </c>
      <c r="L5" s="44" t="s">
        <v>11</v>
      </c>
      <c r="M5" s="37" t="s">
        <v>17</v>
      </c>
      <c r="N5" s="39" t="s">
        <v>15</v>
      </c>
      <c r="O5" s="46" t="s">
        <v>1</v>
      </c>
    </row>
    <row r="6" spans="1:15" s="7" customFormat="1" ht="18.75" customHeight="1">
      <c r="A6" s="38"/>
      <c r="B6" s="39"/>
      <c r="C6" s="39"/>
      <c r="D6" s="39"/>
      <c r="E6" s="39"/>
      <c r="F6" s="39"/>
      <c r="G6" s="39"/>
      <c r="H6" s="39"/>
      <c r="I6" s="38"/>
      <c r="J6" s="39"/>
      <c r="K6" s="39"/>
      <c r="L6" s="45"/>
      <c r="M6" s="38"/>
      <c r="N6" s="39"/>
      <c r="O6" s="46"/>
    </row>
    <row r="7" spans="1:15" s="26" customFormat="1" ht="36" customHeight="1">
      <c r="A7" s="17">
        <v>1</v>
      </c>
      <c r="B7" s="18" t="s">
        <v>71</v>
      </c>
      <c r="C7" s="19" t="s">
        <v>36</v>
      </c>
      <c r="D7" s="20" t="s">
        <v>62</v>
      </c>
      <c r="E7" s="18" t="s">
        <v>34</v>
      </c>
      <c r="F7" s="18" t="s">
        <v>63</v>
      </c>
      <c r="G7" s="21">
        <f>H7+I7</f>
        <v>143.91</v>
      </c>
      <c r="H7" s="22">
        <v>8.84</v>
      </c>
      <c r="I7" s="23">
        <v>135.07</v>
      </c>
      <c r="J7" s="22">
        <f>L7/G7</f>
        <v>36213.974011534985</v>
      </c>
      <c r="K7" s="22">
        <f>L7/I7</f>
        <v>38584.08973125047</v>
      </c>
      <c r="L7" s="24">
        <v>5211553</v>
      </c>
      <c r="M7" s="25"/>
      <c r="N7" s="18" t="s">
        <v>27</v>
      </c>
      <c r="O7" s="17" t="s">
        <v>28</v>
      </c>
    </row>
    <row r="8" spans="1:15" s="26" customFormat="1" ht="36" customHeight="1">
      <c r="A8" s="17">
        <v>2</v>
      </c>
      <c r="B8" s="18" t="s">
        <v>71</v>
      </c>
      <c r="C8" s="19" t="s">
        <v>37</v>
      </c>
      <c r="D8" s="20" t="s">
        <v>62</v>
      </c>
      <c r="E8" s="18" t="s">
        <v>34</v>
      </c>
      <c r="F8" s="18" t="s">
        <v>63</v>
      </c>
      <c r="G8" s="21">
        <f>H8+I8</f>
        <v>143.91</v>
      </c>
      <c r="H8" s="22">
        <v>8.84</v>
      </c>
      <c r="I8" s="23">
        <v>135.07</v>
      </c>
      <c r="J8" s="22">
        <f>L8/G8</f>
        <v>37648.64151205615</v>
      </c>
      <c r="K8" s="22">
        <f>L8/I8</f>
        <v>40112.65269860073</v>
      </c>
      <c r="L8" s="28">
        <v>5418016</v>
      </c>
      <c r="M8" s="25"/>
      <c r="N8" s="18" t="s">
        <v>27</v>
      </c>
      <c r="O8" s="17" t="s">
        <v>28</v>
      </c>
    </row>
    <row r="9" spans="1:15" s="32" customFormat="1" ht="36" customHeight="1">
      <c r="A9" s="29" t="s">
        <v>20</v>
      </c>
      <c r="B9" s="47" t="s">
        <v>21</v>
      </c>
      <c r="C9" s="47"/>
      <c r="D9" s="22">
        <f>AVERAGE(G7:G8)</f>
        <v>143.91</v>
      </c>
      <c r="E9" s="47" t="s">
        <v>22</v>
      </c>
      <c r="F9" s="47"/>
      <c r="G9" s="22">
        <f>SUM(G7:G8)</f>
        <v>287.82</v>
      </c>
      <c r="H9" s="30" t="s">
        <v>24</v>
      </c>
      <c r="I9" s="40">
        <f>L9/G9</f>
        <v>36931.307761795564</v>
      </c>
      <c r="J9" s="40"/>
      <c r="K9" s="30" t="s">
        <v>23</v>
      </c>
      <c r="L9" s="31">
        <f>SUM(L7:L8)</f>
        <v>10629569</v>
      </c>
      <c r="M9" s="41" t="s">
        <v>25</v>
      </c>
      <c r="N9" s="41"/>
      <c r="O9" s="20" t="s">
        <v>30</v>
      </c>
    </row>
    <row r="10" spans="1:15" s="1" customFormat="1" ht="50.25" customHeight="1">
      <c r="A10" s="48" t="s">
        <v>12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3" s="5" customFormat="1" ht="17.25" customHeight="1">
      <c r="A11" s="5" t="s">
        <v>18</v>
      </c>
      <c r="F11" s="4"/>
      <c r="G11" s="4"/>
      <c r="H11" s="4"/>
      <c r="I11" s="4"/>
      <c r="J11" s="4"/>
      <c r="K11" s="14" t="s">
        <v>35</v>
      </c>
      <c r="L11" s="9"/>
      <c r="M11" s="9"/>
    </row>
    <row r="12" spans="1:13" s="5" customFormat="1" ht="17.25" customHeight="1">
      <c r="A12" s="5" t="s">
        <v>19</v>
      </c>
      <c r="K12" s="13" t="s">
        <v>29</v>
      </c>
      <c r="L12" s="9"/>
      <c r="M12" s="9"/>
    </row>
    <row r="13" spans="1:15" ht="21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0"/>
      <c r="M13" s="10"/>
      <c r="N13" s="2"/>
      <c r="O13" s="2"/>
    </row>
  </sheetData>
  <sheetProtection password="CE8C" sheet="1" objects="1" scenarios="1" selectLockedCells="1" selectUnlockedCells="1"/>
  <mergeCells count="22">
    <mergeCell ref="A10:O10"/>
    <mergeCell ref="I5:I6"/>
    <mergeCell ref="J5:J6"/>
    <mergeCell ref="K5:K6"/>
    <mergeCell ref="L5:L6"/>
    <mergeCell ref="E5:E6"/>
    <mergeCell ref="F5:F6"/>
    <mergeCell ref="O5:O6"/>
    <mergeCell ref="B9:C9"/>
    <mergeCell ref="E9:F9"/>
    <mergeCell ref="I9:J9"/>
    <mergeCell ref="M9:N9"/>
    <mergeCell ref="G5:G6"/>
    <mergeCell ref="H5:H6"/>
    <mergeCell ref="M5:M6"/>
    <mergeCell ref="N5:N6"/>
    <mergeCell ref="A1:B1"/>
    <mergeCell ref="A2:O2"/>
    <mergeCell ref="A5:A6"/>
    <mergeCell ref="B5:B6"/>
    <mergeCell ref="C5:C6"/>
    <mergeCell ref="D5:D6"/>
  </mergeCells>
  <printOptions horizontalCentered="1"/>
  <pageMargins left="0.4724409448818898" right="0.4724409448818898" top="0.4724409448818898" bottom="0.4724409448818898" header="0.1968503937007874" footer="0.1968503937007874"/>
  <pageSetup horizontalDpi="1200" verticalDpi="1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张嘉炜</cp:lastModifiedBy>
  <cp:lastPrinted>2017-11-15T00:53:10Z</cp:lastPrinted>
  <dcterms:created xsi:type="dcterms:W3CDTF">2011-04-26T02:07:47Z</dcterms:created>
  <dcterms:modified xsi:type="dcterms:W3CDTF">2017-11-16T01:49:14Z</dcterms:modified>
  <cp:category/>
  <cp:version/>
  <cp:contentType/>
  <cp:contentStatus/>
</cp:coreProperties>
</file>